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https://sportfondsennederland-my.sharepoint.com/personal/998528_nexusportal_nl/Documents/Bureaublad/Pensioen website/"/>
    </mc:Choice>
  </mc:AlternateContent>
  <xr:revisionPtr revIDLastSave="0" documentId="8_{CFE1C9C9-A568-431B-8CA4-5FF4CC86CC53}" xr6:coauthVersionLast="46" xr6:coauthVersionMax="46" xr10:uidLastSave="{00000000-0000-0000-0000-000000000000}"/>
  <workbookProtection workbookAlgorithmName="SHA-512" workbookHashValue="mHJ2pSVXpdgR+0g9EIwu2L9iFvmFafAowzUKL0ScmtjGE3i0aLy2MbNT1V6rqe85twBn3ud+KEfPgaFsbKaYTQ==" workbookSaltValue="mXufDB1HbDi5XOgPQNC/GA==" workbookSpinCount="100000" lockStructure="1"/>
  <bookViews>
    <workbookView xWindow="-120" yWindow="-120" windowWidth="29040" windowHeight="15840" firstSheet="1" activeTab="1" xr2:uid="{00000000-000D-0000-FFFF-FFFF00000000}"/>
  </bookViews>
  <sheets>
    <sheet name="Blad1" sheetId="1" state="hidden" r:id="rId1"/>
    <sheet name="Pensioenpremie" sheetId="2" r:id="rId2"/>
    <sheet name="Blad2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I26" i="1"/>
  <c r="E26" i="1"/>
  <c r="M9" i="1"/>
  <c r="L9" i="1"/>
  <c r="D7" i="2"/>
  <c r="E31" i="1" l="1"/>
  <c r="I31" i="1" s="1"/>
  <c r="I27" i="1" l="1"/>
  <c r="E28" i="1"/>
  <c r="E30" i="1" s="1"/>
  <c r="E32" i="1" s="1"/>
  <c r="E35" i="1" s="1"/>
  <c r="E36" i="1" s="1"/>
  <c r="E38" i="1" l="1"/>
  <c r="D9" i="2" s="1"/>
  <c r="I28" i="1"/>
  <c r="I30" i="1" s="1"/>
  <c r="I32" i="1" s="1"/>
  <c r="I35" i="1" s="1"/>
  <c r="I36" i="1" s="1"/>
  <c r="I38" i="1" s="1"/>
  <c r="D16" i="2" s="1"/>
  <c r="D19" i="2" l="1"/>
  <c r="I39" i="1"/>
</calcChain>
</file>

<file path=xl/sharedStrings.xml><?xml version="1.0" encoding="utf-8"?>
<sst xmlns="http://schemas.openxmlformats.org/spreadsheetml/2006/main" count="33" uniqueCount="23">
  <si>
    <t>Jaarsalaris</t>
  </si>
  <si>
    <t>Franchise</t>
  </si>
  <si>
    <t>Pensioengevend salaris 100%</t>
  </si>
  <si>
    <t>Parttime %</t>
  </si>
  <si>
    <t>Pensioengevend salaris PT</t>
  </si>
  <si>
    <t>Pensioenpremie Totaal</t>
  </si>
  <si>
    <t>Pensioenpremie werknemer</t>
  </si>
  <si>
    <t>Pensioenpremie werknemer per maand</t>
  </si>
  <si>
    <t>Eerste maandsalaris</t>
  </si>
  <si>
    <t>Hoofdkantoor</t>
  </si>
  <si>
    <t>Zwembaden</t>
  </si>
  <si>
    <t>Verschil Bruto per maand met 2019</t>
  </si>
  <si>
    <t>PT verschil Bruto per maand met 2019</t>
  </si>
  <si>
    <t>Pensioenpremie werknemer per maand 2019</t>
  </si>
  <si>
    <t>Pensioenpremie werknemer per maand 2020</t>
  </si>
  <si>
    <t>Max P gevend Salaris</t>
  </si>
  <si>
    <t>Per jaar</t>
  </si>
  <si>
    <t xml:space="preserve">Per maand </t>
  </si>
  <si>
    <t>Verschil pensioenpremie per maand in 2020</t>
  </si>
  <si>
    <t>Fulltime maandsalaris januari 2019</t>
  </si>
  <si>
    <t>Parttime salaris 2019</t>
  </si>
  <si>
    <t>Parttime maandsalaris januari 2020</t>
  </si>
  <si>
    <t>Berekening voor zwembadmedewerkers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</si>
</sst>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€&quot;\ #,##0;[Red]&quot;€&quot;\ \-#,##0"/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Arial"/>
      <family val="2"/>
    </font>
    <font>
      <b/>
      <sz val="11"/>
      <color rgb="FF222222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EBEBEB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9" fontId="2" fillId="0" borderId="5" xfId="0" applyNumberFormat="1" applyFont="1" applyBorder="1" applyAlignment="1">
      <alignment horizontal="right"/>
    </xf>
    <xf numFmtId="2" fontId="0" fillId="0" borderId="0" xfId="0" applyNumberFormat="1"/>
    <xf numFmtId="0" fontId="2" fillId="0" borderId="0" xfId="0" applyFont="1" applyBorder="1" applyAlignment="1">
      <alignment horizontal="right"/>
    </xf>
    <xf numFmtId="44" fontId="0" fillId="0" borderId="0" xfId="1" applyFont="1" applyBorder="1"/>
    <xf numFmtId="0" fontId="0" fillId="0" borderId="0" xfId="0" applyBorder="1"/>
    <xf numFmtId="0" fontId="0" fillId="0" borderId="10" xfId="0" applyBorder="1"/>
    <xf numFmtId="44" fontId="0" fillId="0" borderId="10" xfId="1" applyFont="1" applyBorder="1"/>
    <xf numFmtId="9" fontId="0" fillId="0" borderId="0" xfId="1" applyNumberFormat="1" applyFont="1" applyBorder="1"/>
    <xf numFmtId="9" fontId="0" fillId="0" borderId="10" xfId="1" applyNumberFormat="1" applyFont="1" applyBorder="1"/>
    <xf numFmtId="0" fontId="2" fillId="0" borderId="12" xfId="0" applyFont="1" applyBorder="1" applyAlignment="1">
      <alignment horizontal="right"/>
    </xf>
    <xf numFmtId="44" fontId="0" fillId="0" borderId="12" xfId="1" applyFont="1" applyBorder="1"/>
    <xf numFmtId="0" fontId="0" fillId="0" borderId="12" xfId="0" applyBorder="1"/>
    <xf numFmtId="0" fontId="0" fillId="0" borderId="14" xfId="0" applyBorder="1"/>
    <xf numFmtId="0" fontId="2" fillId="0" borderId="15" xfId="0" applyFont="1" applyBorder="1" applyAlignment="1">
      <alignment horizontal="right"/>
    </xf>
    <xf numFmtId="44" fontId="2" fillId="0" borderId="15" xfId="1" applyFont="1" applyBorder="1"/>
    <xf numFmtId="0" fontId="3" fillId="2" borderId="18" xfId="0" applyFont="1" applyFill="1" applyBorder="1" applyAlignment="1">
      <alignment horizontal="left" vertical="center" wrapText="1" indent="1"/>
    </xf>
    <xf numFmtId="10" fontId="3" fillId="2" borderId="18" xfId="0" applyNumberFormat="1" applyFont="1" applyFill="1" applyBorder="1" applyAlignment="1">
      <alignment horizontal="left" vertical="center" wrapText="1" indent="1"/>
    </xf>
    <xf numFmtId="0" fontId="4" fillId="2" borderId="18" xfId="0" applyFont="1" applyFill="1" applyBorder="1" applyAlignment="1">
      <alignment horizontal="left" vertical="center" wrapText="1" indent="1"/>
    </xf>
    <xf numFmtId="0" fontId="2" fillId="0" borderId="9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17" xfId="0" applyFont="1" applyBorder="1" applyAlignment="1">
      <alignment horizontal="right"/>
    </xf>
    <xf numFmtId="0" fontId="2" fillId="0" borderId="12" xfId="0" applyFont="1" applyBorder="1"/>
    <xf numFmtId="44" fontId="5" fillId="0" borderId="13" xfId="0" applyNumberFormat="1" applyFont="1" applyBorder="1"/>
    <xf numFmtId="44" fontId="2" fillId="0" borderId="19" xfId="1" applyFont="1" applyBorder="1"/>
    <xf numFmtId="44" fontId="5" fillId="0" borderId="10" xfId="1" applyFont="1" applyBorder="1"/>
    <xf numFmtId="0" fontId="2" fillId="0" borderId="0" xfId="0" applyFont="1" applyAlignment="1">
      <alignment horizontal="center" vertical="center"/>
    </xf>
    <xf numFmtId="44" fontId="2" fillId="4" borderId="20" xfId="1" applyFont="1" applyFill="1" applyBorder="1" applyAlignment="1">
      <alignment horizontal="center" vertical="center"/>
    </xf>
    <xf numFmtId="44" fontId="2" fillId="4" borderId="20" xfId="0" applyNumberFormat="1" applyFont="1" applyFill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44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2" fillId="0" borderId="12" xfId="2" applyFont="1" applyBorder="1"/>
    <xf numFmtId="43" fontId="2" fillId="0" borderId="12" xfId="2" applyFont="1" applyBorder="1" applyAlignment="1">
      <alignment horizontal="right"/>
    </xf>
    <xf numFmtId="43" fontId="5" fillId="0" borderId="13" xfId="2" applyFont="1" applyBorder="1"/>
    <xf numFmtId="6" fontId="0" fillId="0" borderId="0" xfId="0" applyNumberFormat="1"/>
    <xf numFmtId="44" fontId="2" fillId="3" borderId="20" xfId="1" applyFont="1" applyFill="1" applyBorder="1" applyAlignment="1" applyProtection="1">
      <alignment horizontal="center" vertical="center"/>
      <protection locked="0"/>
    </xf>
    <xf numFmtId="9" fontId="2" fillId="3" borderId="20" xfId="3" applyFont="1" applyFill="1" applyBorder="1" applyAlignment="1" applyProtection="1">
      <alignment horizontal="center" vertical="center"/>
      <protection locked="0"/>
    </xf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4">
    <cellStyle name="Komma" xfId="2" builtinId="3"/>
    <cellStyle name="Procent" xfId="3" builtinId="5"/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39"/>
  <sheetViews>
    <sheetView workbookViewId="0">
      <selection activeCell="M9" sqref="M9"/>
    </sheetView>
  </sheetViews>
  <sheetFormatPr defaultRowHeight="15" x14ac:dyDescent="0.25"/>
  <cols>
    <col min="3" max="3" width="27" style="2" bestFit="1" customWidth="1"/>
    <col min="4" max="4" width="9.140625" style="2"/>
    <col min="5" max="5" width="12.140625" style="1" bestFit="1" customWidth="1"/>
    <col min="6" max="6" width="2.140625" customWidth="1"/>
    <col min="7" max="7" width="27" style="26" bestFit="1" customWidth="1"/>
    <col min="8" max="8" width="9.140625" style="26" customWidth="1"/>
    <col min="9" max="9" width="13.28515625" bestFit="1" customWidth="1"/>
    <col min="12" max="12" width="13.28515625" bestFit="1" customWidth="1"/>
    <col min="13" max="13" width="12.42578125" bestFit="1" customWidth="1"/>
    <col min="16" max="16" width="40.140625" customWidth="1"/>
  </cols>
  <sheetData>
    <row r="1" spans="3:17" ht="15.75" thickBot="1" x14ac:dyDescent="0.3"/>
    <row r="2" spans="3:17" x14ac:dyDescent="0.25">
      <c r="C2" s="48" t="s">
        <v>9</v>
      </c>
      <c r="D2" s="49"/>
      <c r="E2" s="49"/>
      <c r="F2" s="49"/>
      <c r="G2" s="49"/>
      <c r="H2" s="49"/>
      <c r="I2" s="50"/>
    </row>
    <row r="3" spans="3:17" ht="15.75" thickBot="1" x14ac:dyDescent="0.3">
      <c r="C3" s="23"/>
      <c r="D3" s="7"/>
      <c r="E3" s="8"/>
      <c r="F3" s="9"/>
      <c r="G3" s="27"/>
      <c r="H3" s="27"/>
      <c r="I3" s="10"/>
      <c r="L3" s="54" t="s">
        <v>15</v>
      </c>
      <c r="M3" s="54"/>
    </row>
    <row r="4" spans="3:17" ht="15.75" thickBot="1" x14ac:dyDescent="0.3">
      <c r="C4" s="51">
        <v>2019</v>
      </c>
      <c r="D4" s="52"/>
      <c r="E4" s="52"/>
      <c r="F4" s="17"/>
      <c r="G4" s="52">
        <v>2020</v>
      </c>
      <c r="H4" s="52"/>
      <c r="I4" s="53"/>
      <c r="L4">
        <v>2019</v>
      </c>
      <c r="M4">
        <v>2020</v>
      </c>
      <c r="N4" s="6"/>
      <c r="P4" s="20"/>
      <c r="Q4" s="21"/>
    </row>
    <row r="5" spans="3:17" ht="15.75" thickBot="1" x14ac:dyDescent="0.3">
      <c r="C5" s="23"/>
      <c r="D5" s="3"/>
      <c r="E5" s="8"/>
      <c r="F5" s="17"/>
      <c r="G5" s="7"/>
      <c r="H5" s="3"/>
      <c r="I5" s="11"/>
      <c r="L5" s="42">
        <v>107593</v>
      </c>
      <c r="M5" s="42">
        <v>110111</v>
      </c>
      <c r="P5" s="22"/>
      <c r="Q5" s="21"/>
    </row>
    <row r="6" spans="3:17" ht="15.75" thickBot="1" x14ac:dyDescent="0.3">
      <c r="C6" s="23"/>
      <c r="D6" s="4"/>
      <c r="E6" s="8"/>
      <c r="F6" s="17"/>
      <c r="G6" s="7"/>
      <c r="H6" s="4"/>
      <c r="I6" s="11"/>
      <c r="L6" s="55" t="s">
        <v>16</v>
      </c>
      <c r="M6" s="55"/>
      <c r="P6" s="22"/>
      <c r="Q6" s="21"/>
    </row>
    <row r="7" spans="3:17" ht="15.75" thickBot="1" x14ac:dyDescent="0.3">
      <c r="C7" s="23"/>
      <c r="D7" s="4"/>
      <c r="E7" s="8"/>
      <c r="F7" s="17"/>
      <c r="G7" s="7"/>
      <c r="H7" s="4"/>
      <c r="I7" s="32"/>
      <c r="L7" s="1"/>
      <c r="M7" s="1"/>
      <c r="P7" s="22"/>
      <c r="Q7" s="21"/>
    </row>
    <row r="8" spans="3:17" ht="15.75" thickBot="1" x14ac:dyDescent="0.3">
      <c r="C8" s="23"/>
      <c r="D8" s="4"/>
      <c r="E8" s="8"/>
      <c r="F8" s="17"/>
      <c r="G8" s="7"/>
      <c r="H8" s="4"/>
      <c r="I8" s="11"/>
      <c r="P8" s="22"/>
      <c r="Q8" s="21"/>
    </row>
    <row r="9" spans="3:17" x14ac:dyDescent="0.25">
      <c r="C9" s="23"/>
      <c r="D9" s="4"/>
      <c r="E9" s="8"/>
      <c r="F9" s="17"/>
      <c r="G9" s="7"/>
      <c r="H9" s="4"/>
      <c r="I9" s="11"/>
      <c r="L9" s="1">
        <f>L5/12.96</f>
        <v>8301.9290123456776</v>
      </c>
      <c r="M9" s="1">
        <f>M5/12.96</f>
        <v>8496.2191358024684</v>
      </c>
    </row>
    <row r="10" spans="3:17" x14ac:dyDescent="0.25">
      <c r="C10" s="23"/>
      <c r="D10" s="4"/>
      <c r="E10" s="8"/>
      <c r="F10" s="17"/>
      <c r="G10" s="7"/>
      <c r="H10" s="4"/>
      <c r="I10" s="11"/>
      <c r="L10" s="56" t="s">
        <v>17</v>
      </c>
      <c r="M10" s="56"/>
    </row>
    <row r="11" spans="3:17" x14ac:dyDescent="0.25">
      <c r="C11" s="23"/>
      <c r="D11" s="4"/>
      <c r="E11" s="12"/>
      <c r="F11" s="17"/>
      <c r="G11" s="7"/>
      <c r="H11" s="4"/>
      <c r="I11" s="13"/>
      <c r="L11" s="42"/>
      <c r="M11" s="42"/>
    </row>
    <row r="12" spans="3:17" x14ac:dyDescent="0.25">
      <c r="C12" s="23"/>
      <c r="D12" s="4"/>
      <c r="E12" s="8"/>
      <c r="F12" s="17"/>
      <c r="G12" s="7"/>
      <c r="H12" s="4"/>
      <c r="I12" s="11"/>
    </row>
    <row r="13" spans="3:17" x14ac:dyDescent="0.25">
      <c r="C13" s="23"/>
      <c r="D13" s="4"/>
      <c r="E13" s="8"/>
      <c r="F13" s="17"/>
      <c r="G13" s="7"/>
      <c r="H13" s="4"/>
      <c r="I13" s="11"/>
      <c r="L13" s="45"/>
      <c r="M13" s="45"/>
    </row>
    <row r="14" spans="3:17" x14ac:dyDescent="0.25">
      <c r="C14" s="23"/>
      <c r="D14" s="4"/>
      <c r="E14" s="8"/>
      <c r="F14" s="17"/>
      <c r="G14" s="7"/>
      <c r="H14" s="4"/>
      <c r="I14" s="11"/>
    </row>
    <row r="15" spans="3:17" x14ac:dyDescent="0.25">
      <c r="C15" s="23"/>
      <c r="D15" s="5"/>
      <c r="E15" s="8"/>
      <c r="F15" s="17"/>
      <c r="G15" s="7"/>
      <c r="H15" s="5"/>
      <c r="I15" s="11"/>
    </row>
    <row r="16" spans="3:17" x14ac:dyDescent="0.25">
      <c r="C16" s="23"/>
      <c r="D16" s="5"/>
      <c r="E16" s="8"/>
      <c r="F16" s="17"/>
      <c r="G16" s="7"/>
      <c r="H16" s="5"/>
      <c r="I16" s="11"/>
    </row>
    <row r="17" spans="3:9" x14ac:dyDescent="0.25">
      <c r="C17" s="23"/>
      <c r="D17" s="4"/>
      <c r="E17" s="8"/>
      <c r="F17" s="17"/>
      <c r="G17" s="7"/>
      <c r="H17" s="4"/>
      <c r="I17" s="11"/>
    </row>
    <row r="18" spans="3:9" x14ac:dyDescent="0.25">
      <c r="C18" s="24"/>
      <c r="D18" s="18"/>
      <c r="E18" s="19"/>
      <c r="F18" s="17"/>
      <c r="G18" s="28"/>
      <c r="H18" s="18"/>
      <c r="I18" s="31"/>
    </row>
    <row r="19" spans="3:9" ht="15.75" thickBot="1" x14ac:dyDescent="0.3">
      <c r="C19" s="25"/>
      <c r="D19" s="14"/>
      <c r="E19" s="15"/>
      <c r="F19" s="16"/>
      <c r="G19" s="39"/>
      <c r="H19" s="40"/>
      <c r="I19" s="41"/>
    </row>
    <row r="21" spans="3:9" ht="15.75" thickBot="1" x14ac:dyDescent="0.3"/>
    <row r="22" spans="3:9" x14ac:dyDescent="0.25">
      <c r="C22" s="48" t="s">
        <v>10</v>
      </c>
      <c r="D22" s="49"/>
      <c r="E22" s="49"/>
      <c r="F22" s="49"/>
      <c r="G22" s="49"/>
      <c r="H22" s="49"/>
      <c r="I22" s="50"/>
    </row>
    <row r="23" spans="3:9" ht="15.75" thickBot="1" x14ac:dyDescent="0.3">
      <c r="C23" s="23"/>
      <c r="D23" s="7"/>
      <c r="E23" s="8"/>
      <c r="F23" s="9"/>
      <c r="G23" s="27"/>
      <c r="H23" s="27"/>
      <c r="I23" s="10"/>
    </row>
    <row r="24" spans="3:9" ht="15.75" thickBot="1" x14ac:dyDescent="0.3">
      <c r="C24" s="51">
        <v>2019</v>
      </c>
      <c r="D24" s="52"/>
      <c r="E24" s="52"/>
      <c r="F24" s="17"/>
      <c r="G24" s="52">
        <v>2020</v>
      </c>
      <c r="H24" s="52"/>
      <c r="I24" s="53"/>
    </row>
    <row r="25" spans="3:9" x14ac:dyDescent="0.25">
      <c r="C25" s="23"/>
      <c r="D25" s="3"/>
      <c r="E25" s="8"/>
      <c r="F25" s="17"/>
      <c r="G25" s="7"/>
      <c r="H25" s="3"/>
      <c r="I25" s="11"/>
    </row>
    <row r="26" spans="3:9" x14ac:dyDescent="0.25">
      <c r="C26" s="23"/>
      <c r="D26" s="4" t="s">
        <v>8</v>
      </c>
      <c r="E26" s="8">
        <f>IF((Pensioenpremie!D3)&gt;L9,L9,Pensioenpremie!D3)</f>
        <v>2500</v>
      </c>
      <c r="F26" s="17"/>
      <c r="G26" s="7"/>
      <c r="H26" s="4" t="s">
        <v>8</v>
      </c>
      <c r="I26" s="11">
        <f>IF((Pensioenpremie!D3)*(1.02)&gt;Blad1!M9,M9,(Pensioenpremie!D3)*(1.02))</f>
        <v>2550</v>
      </c>
    </row>
    <row r="27" spans="3:9" x14ac:dyDescent="0.25">
      <c r="C27" s="23"/>
      <c r="D27" s="4"/>
      <c r="E27" s="8"/>
      <c r="F27" s="17"/>
      <c r="G27" s="7"/>
      <c r="H27" s="4" t="s">
        <v>12</v>
      </c>
      <c r="I27" s="32">
        <f>(I26-E26)*I31</f>
        <v>30</v>
      </c>
    </row>
    <row r="28" spans="3:9" x14ac:dyDescent="0.25">
      <c r="C28" s="23" t="s">
        <v>0</v>
      </c>
      <c r="D28" s="4">
        <v>12.96</v>
      </c>
      <c r="E28" s="8">
        <f>E26*D28</f>
        <v>32400.000000000004</v>
      </c>
      <c r="F28" s="17"/>
      <c r="G28" s="7" t="s">
        <v>0</v>
      </c>
      <c r="H28" s="4">
        <v>12.96</v>
      </c>
      <c r="I28" s="11">
        <f>I26*H28</f>
        <v>33048</v>
      </c>
    </row>
    <row r="29" spans="3:9" x14ac:dyDescent="0.25">
      <c r="C29" s="23"/>
      <c r="D29" s="4" t="s">
        <v>1</v>
      </c>
      <c r="E29" s="8">
        <v>-13363</v>
      </c>
      <c r="F29" s="17"/>
      <c r="G29" s="7"/>
      <c r="H29" s="4" t="s">
        <v>1</v>
      </c>
      <c r="I29" s="11">
        <v>-13732</v>
      </c>
    </row>
    <row r="30" spans="3:9" x14ac:dyDescent="0.25">
      <c r="C30" s="23"/>
      <c r="D30" s="4" t="s">
        <v>2</v>
      </c>
      <c r="E30" s="8">
        <f>SUM(E28:E29)</f>
        <v>19037.000000000004</v>
      </c>
      <c r="F30" s="17"/>
      <c r="G30" s="7"/>
      <c r="H30" s="4" t="s">
        <v>2</v>
      </c>
      <c r="I30" s="11">
        <f>SUM(I28:I29)</f>
        <v>19316</v>
      </c>
    </row>
    <row r="31" spans="3:9" x14ac:dyDescent="0.25">
      <c r="C31" s="23"/>
      <c r="D31" s="4" t="s">
        <v>3</v>
      </c>
      <c r="E31" s="12">
        <f>Pensioenpremie!D5</f>
        <v>0.6</v>
      </c>
      <c r="F31" s="17"/>
      <c r="G31" s="7"/>
      <c r="H31" s="4" t="s">
        <v>3</v>
      </c>
      <c r="I31" s="13">
        <f>E31</f>
        <v>0.6</v>
      </c>
    </row>
    <row r="32" spans="3:9" x14ac:dyDescent="0.25">
      <c r="C32" s="23"/>
      <c r="D32" s="4" t="s">
        <v>4</v>
      </c>
      <c r="E32" s="8">
        <f>E30*E31</f>
        <v>11422.200000000003</v>
      </c>
      <c r="F32" s="17"/>
      <c r="G32" s="7"/>
      <c r="H32" s="4" t="s">
        <v>4</v>
      </c>
      <c r="I32" s="11">
        <f>I30*I31</f>
        <v>11589.6</v>
      </c>
    </row>
    <row r="33" spans="3:13" x14ac:dyDescent="0.25">
      <c r="C33" s="23"/>
      <c r="D33" s="4"/>
      <c r="E33" s="8"/>
      <c r="F33" s="17"/>
      <c r="G33" s="7"/>
      <c r="H33" s="4"/>
      <c r="I33" s="11"/>
    </row>
    <row r="34" spans="3:13" x14ac:dyDescent="0.25">
      <c r="C34" s="23"/>
      <c r="D34" s="4"/>
      <c r="E34" s="8"/>
      <c r="F34" s="17"/>
      <c r="G34" s="7"/>
      <c r="H34" s="4"/>
      <c r="I34" s="11"/>
    </row>
    <row r="35" spans="3:13" x14ac:dyDescent="0.25">
      <c r="C35" s="23" t="s">
        <v>5</v>
      </c>
      <c r="D35" s="5">
        <v>0.22</v>
      </c>
      <c r="E35" s="8">
        <f>E32*D35</f>
        <v>2512.8840000000005</v>
      </c>
      <c r="F35" s="17"/>
      <c r="G35" s="7" t="s">
        <v>5</v>
      </c>
      <c r="H35" s="5">
        <v>0.23</v>
      </c>
      <c r="I35" s="11">
        <f>I32*H35</f>
        <v>2665.6080000000002</v>
      </c>
      <c r="M35" s="45"/>
    </row>
    <row r="36" spans="3:13" x14ac:dyDescent="0.25">
      <c r="C36" s="23" t="s">
        <v>6</v>
      </c>
      <c r="D36" s="5">
        <v>0.5</v>
      </c>
      <c r="E36" s="8">
        <f>E35*D36</f>
        <v>1256.4420000000002</v>
      </c>
      <c r="F36" s="17"/>
      <c r="G36" s="7" t="s">
        <v>6</v>
      </c>
      <c r="H36" s="5">
        <v>0.5</v>
      </c>
      <c r="I36" s="11">
        <f>I35*H36</f>
        <v>1332.8040000000001</v>
      </c>
    </row>
    <row r="37" spans="3:13" x14ac:dyDescent="0.25">
      <c r="C37" s="23"/>
      <c r="D37" s="4"/>
      <c r="E37" s="8"/>
      <c r="F37" s="17"/>
      <c r="G37" s="7"/>
      <c r="H37" s="4"/>
      <c r="I37" s="11"/>
    </row>
    <row r="38" spans="3:13" x14ac:dyDescent="0.25">
      <c r="C38" s="24"/>
      <c r="D38" s="18" t="s">
        <v>7</v>
      </c>
      <c r="E38" s="19">
        <f>E36/12</f>
        <v>104.70350000000002</v>
      </c>
      <c r="F38" s="17"/>
      <c r="G38" s="28"/>
      <c r="H38" s="18" t="s">
        <v>7</v>
      </c>
      <c r="I38" s="31">
        <f>I36/12</f>
        <v>111.06700000000001</v>
      </c>
    </row>
    <row r="39" spans="3:13" ht="15.75" thickBot="1" x14ac:dyDescent="0.3">
      <c r="C39" s="25"/>
      <c r="D39" s="14"/>
      <c r="E39" s="15"/>
      <c r="F39" s="16"/>
      <c r="G39" s="29"/>
      <c r="H39" s="14" t="s">
        <v>11</v>
      </c>
      <c r="I39" s="30">
        <f>(I38-E38)*-1</f>
        <v>-6.3634999999999877</v>
      </c>
    </row>
  </sheetData>
  <mergeCells count="9">
    <mergeCell ref="C2:I2"/>
    <mergeCell ref="C22:I22"/>
    <mergeCell ref="C24:E24"/>
    <mergeCell ref="G24:I24"/>
    <mergeCell ref="L3:M3"/>
    <mergeCell ref="L6:M6"/>
    <mergeCell ref="L10:M10"/>
    <mergeCell ref="C4:E4"/>
    <mergeCell ref="G4: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2"/>
  <sheetViews>
    <sheetView tabSelected="1" workbookViewId="0">
      <selection activeCell="D5" sqref="D5"/>
    </sheetView>
  </sheetViews>
  <sheetFormatPr defaultRowHeight="15" x14ac:dyDescent="0.25"/>
  <cols>
    <col min="3" max="3" width="39.5703125" customWidth="1"/>
    <col min="4" max="4" width="19" style="33" customWidth="1"/>
  </cols>
  <sheetData>
    <row r="1" spans="2:4" ht="47.25" customHeight="1" x14ac:dyDescent="0.3">
      <c r="C1" s="47" t="s">
        <v>22</v>
      </c>
    </row>
    <row r="2" spans="2:4" ht="15.75" thickBot="1" x14ac:dyDescent="0.3"/>
    <row r="3" spans="2:4" ht="31.5" customHeight="1" thickBot="1" x14ac:dyDescent="0.3">
      <c r="B3" s="58" t="s">
        <v>19</v>
      </c>
      <c r="C3" s="59"/>
      <c r="D3" s="43">
        <v>2500</v>
      </c>
    </row>
    <row r="4" spans="2:4" ht="15.75" thickBot="1" x14ac:dyDescent="0.3"/>
    <row r="5" spans="2:4" ht="32.25" customHeight="1" thickBot="1" x14ac:dyDescent="0.3">
      <c r="B5" s="58" t="s">
        <v>3</v>
      </c>
      <c r="C5" s="58"/>
      <c r="D5" s="44">
        <v>0.6</v>
      </c>
    </row>
    <row r="6" spans="2:4" ht="15.75" thickBot="1" x14ac:dyDescent="0.3"/>
    <row r="7" spans="2:4" ht="30.75" customHeight="1" thickBot="1" x14ac:dyDescent="0.3">
      <c r="C7" s="46" t="s">
        <v>20</v>
      </c>
      <c r="D7" s="35">
        <f>D3*D5</f>
        <v>1500</v>
      </c>
    </row>
    <row r="8" spans="2:4" ht="15.75" thickBot="1" x14ac:dyDescent="0.3"/>
    <row r="9" spans="2:4" ht="31.5" customHeight="1" thickBot="1" x14ac:dyDescent="0.3">
      <c r="B9" s="58" t="s">
        <v>13</v>
      </c>
      <c r="C9" s="58"/>
      <c r="D9" s="35">
        <f>IF(Blad1!E38&gt;0,Blad1!E38,0)</f>
        <v>104.70350000000002</v>
      </c>
    </row>
    <row r="12" spans="2:4" ht="15.75" thickBot="1" x14ac:dyDescent="0.3"/>
    <row r="13" spans="2:4" ht="31.5" customHeight="1" thickBot="1" x14ac:dyDescent="0.3">
      <c r="B13" s="58" t="s">
        <v>21</v>
      </c>
      <c r="C13" s="59"/>
      <c r="D13" s="34">
        <f>D3*(1.02)*D5</f>
        <v>1530</v>
      </c>
    </row>
    <row r="15" spans="2:4" ht="15.75" thickBot="1" x14ac:dyDescent="0.3"/>
    <row r="16" spans="2:4" ht="30" customHeight="1" thickBot="1" x14ac:dyDescent="0.3">
      <c r="B16" s="58" t="s">
        <v>14</v>
      </c>
      <c r="C16" s="58"/>
      <c r="D16" s="35">
        <f>IF(Blad1!I38&gt;0,Blad1!I38,0)</f>
        <v>111.06700000000001</v>
      </c>
    </row>
    <row r="18" spans="2:5" ht="15.75" thickBot="1" x14ac:dyDescent="0.3"/>
    <row r="19" spans="2:5" ht="30" customHeight="1" thickBot="1" x14ac:dyDescent="0.3">
      <c r="B19" s="57" t="s">
        <v>18</v>
      </c>
      <c r="C19" s="57"/>
      <c r="D19" s="36">
        <f>D16-D9</f>
        <v>6.3634999999999877</v>
      </c>
      <c r="E19" s="9"/>
    </row>
    <row r="20" spans="2:5" x14ac:dyDescent="0.25">
      <c r="B20" s="9"/>
      <c r="C20" s="9"/>
      <c r="D20" s="38"/>
      <c r="E20" s="9"/>
    </row>
    <row r="21" spans="2:5" x14ac:dyDescent="0.25">
      <c r="B21" s="57"/>
      <c r="C21" s="57"/>
      <c r="D21" s="37"/>
      <c r="E21" s="9"/>
    </row>
    <row r="22" spans="2:5" x14ac:dyDescent="0.25">
      <c r="B22" s="9"/>
      <c r="C22" s="9"/>
      <c r="D22" s="38"/>
      <c r="E22" s="9"/>
    </row>
  </sheetData>
  <sheetProtection algorithmName="SHA-512" hashValue="+p6pQCAmMCwzgvrqs9ltTWreLLZvJx6I48SXQ5C72JmImHkN5wJJYf8O0rRos78ZUi8k3nfrNAIojRgWGFWF/w==" saltValue="saez3bU4eutx1KYMlBvp5w==" spinCount="100000" sheet="1" objects="1" scenarios="1" selectLockedCells="1"/>
  <mergeCells count="7">
    <mergeCell ref="B19:C19"/>
    <mergeCell ref="B21:C21"/>
    <mergeCell ref="B3:C3"/>
    <mergeCell ref="B5:C5"/>
    <mergeCell ref="B9:C9"/>
    <mergeCell ref="B16:C16"/>
    <mergeCell ref="B13:C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Pensioenpremie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Piet van Til</dc:creator>
  <cp:lastModifiedBy>Aafke</cp:lastModifiedBy>
  <cp:lastPrinted>2019-12-24T13:48:53Z</cp:lastPrinted>
  <dcterms:created xsi:type="dcterms:W3CDTF">2019-12-16T13:13:53Z</dcterms:created>
  <dcterms:modified xsi:type="dcterms:W3CDTF">2021-04-12T08:42:21Z</dcterms:modified>
</cp:coreProperties>
</file>